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3e12b20e7978a60/Documents/DataFV/DOCU/FILIERES ^0 SERVICES AGRI/Foncier/Stats et travaux stats/AFOR - Stats/Suivi des indicateurs du PNSFR/"/>
    </mc:Choice>
  </mc:AlternateContent>
  <xr:revisionPtr revIDLastSave="0" documentId="8_{866C8DC1-7F20-4D57-A1FC-41CC6FC6D909}" xr6:coauthVersionLast="47" xr6:coauthVersionMax="47" xr10:uidLastSave="{00000000-0000-0000-0000-000000000000}"/>
  <bookViews>
    <workbookView xWindow="4665" yWindow="255" windowWidth="22065" windowHeight="14565" xr2:uid="{B79D6034-60F3-4C3D-868F-AE2DEB31612A}"/>
  </bookViews>
  <sheets>
    <sheet name="PASF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M38" i="1"/>
  <c r="L34" i="1"/>
  <c r="K29" i="1"/>
  <c r="L29" i="1" s="1"/>
  <c r="J29" i="1"/>
  <c r="I29" i="1"/>
  <c r="H29" i="1"/>
  <c r="G29" i="1"/>
  <c r="I21" i="1"/>
  <c r="H21" i="1"/>
  <c r="L16" i="1"/>
  <c r="L14" i="1"/>
  <c r="L12" i="1"/>
  <c r="K12" i="1"/>
  <c r="I12" i="1"/>
  <c r="L10" i="1"/>
  <c r="I10" i="1"/>
  <c r="H10" i="1"/>
  <c r="H12" i="1" s="1"/>
  <c r="L8" i="1"/>
  <c r="J8" i="1"/>
  <c r="J10" i="1" s="1"/>
  <c r="J12" i="1" s="1"/>
  <c r="L6" i="1"/>
  <c r="K1" i="1"/>
</calcChain>
</file>

<file path=xl/sharedStrings.xml><?xml version="1.0" encoding="utf-8"?>
<sst xmlns="http://schemas.openxmlformats.org/spreadsheetml/2006/main" count="128" uniqueCount="56">
  <si>
    <t>Date de mise à jour :</t>
  </si>
  <si>
    <t>Nb  de  villages :</t>
  </si>
  <si>
    <t>Nb de  DTV :</t>
  </si>
  <si>
    <t>Indicateurs liés aux opérations intégrées de sécurisation foncière rurale</t>
  </si>
  <si>
    <t>N°</t>
  </si>
  <si>
    <t>Description</t>
  </si>
  <si>
    <t>Unité</t>
  </si>
  <si>
    <t>Situation de référence</t>
  </si>
  <si>
    <t>Type de valeur</t>
  </si>
  <si>
    <t>Année N : valeur de l'indicateur en fin d’année N 
et évalué au début de l’année N+1</t>
  </si>
  <si>
    <t>Valeur de l'indicateur</t>
  </si>
  <si>
    <t>Total</t>
  </si>
  <si>
    <t>%</t>
  </si>
  <si>
    <t>FCFA</t>
  </si>
  <si>
    <t>Ind 1</t>
  </si>
  <si>
    <t>Délimitation des territoires de villages 
(Tous les villages des zones C2D)</t>
  </si>
  <si>
    <t>% cumulé des villages bouclés bornés validés dans les zones C2D, 
depuis le début du projet</t>
  </si>
  <si>
    <t>49% à fin 2022,
0% à partir du
 début du projet</t>
  </si>
  <si>
    <t>Cible</t>
  </si>
  <si>
    <t>-</t>
  </si>
  <si>
    <t>Observée</t>
  </si>
  <si>
    <t>Ind 2</t>
  </si>
  <si>
    <t>Superficie couverte par un certificat foncier, dans les zones C2D, sur la période considérée</t>
  </si>
  <si>
    <t>UC cumulées
1 ha avec CF signé = 1 UC
1 ha avec Cf validé non signé  = 0,75 UC</t>
  </si>
  <si>
    <t>Nombre de certificats fonciers, obtenus dans les zones C2D, sur la période considérée</t>
  </si>
  <si>
    <t>UC cumulées
1 CF signé = 1 UC
1 Cf validé non signé  =
0,75 UC</t>
  </si>
  <si>
    <t>Nombre de certificats fonciers attribués à au moins une femme, dans les zones C2D, sur la période considérée</t>
  </si>
  <si>
    <t>Ind 3.1</t>
  </si>
  <si>
    <r>
      <t xml:space="preserve">Ratio du nombre de points obtenus pour les contrats enregistrés dans le SIFOR sur le nombre de CF en FVI est supérieur ou égal à </t>
    </r>
    <r>
      <rPr>
        <b/>
        <i/>
        <sz val="16"/>
        <rFont val="Arial Narrow"/>
        <family val="2"/>
      </rPr>
      <t>60%</t>
    </r>
    <r>
      <rPr>
        <i/>
        <sz val="16"/>
        <rFont val="Arial Narrow"/>
        <family val="2"/>
      </rPr>
      <t xml:space="preserve"> %, dans les zones C2D</t>
    </r>
  </si>
  <si>
    <t>Oui / Non</t>
  </si>
  <si>
    <t>Oui</t>
  </si>
  <si>
    <t>Ind 3.2</t>
  </si>
  <si>
    <t>Contractualisation agriculteurs-éleveurs  (10% du nombre de contrats, dans les zones C2D)</t>
  </si>
  <si>
    <t>Indicateurs relatifs à l’efficacité/efficience des procédures de sécurisation foncière</t>
  </si>
  <si>
    <t>Ind 4</t>
  </si>
  <si>
    <t xml:space="preserve">Révision du cadre juridique </t>
  </si>
  <si>
    <t>Nombre cumulé de textes adoptés</t>
  </si>
  <si>
    <t>Ind 5</t>
  </si>
  <si>
    <t>Réduction du délai d'instruction du CF 
(délai entre la demande et la signature du CF, dans les zones C2D)</t>
  </si>
  <si>
    <r>
      <t xml:space="preserve">La valeur médiane du délai d'instruction des CF délivrés au cours de l'année sous revue dans les zones C2D est inférieure ou égale  à </t>
    </r>
    <r>
      <rPr>
        <b/>
        <sz val="14"/>
        <color rgb="FFFF0000"/>
        <rFont val="Arial Narrow"/>
        <family val="2"/>
      </rPr>
      <t>12</t>
    </r>
    <r>
      <rPr>
        <sz val="14"/>
        <color theme="1"/>
        <rFont val="Arial Narrow"/>
        <family val="2"/>
      </rPr>
      <t xml:space="preserve"> mois.</t>
    </r>
  </si>
  <si>
    <t>Ind 6</t>
  </si>
  <si>
    <t>Nombre de forêts classées ou d'aires protégées dont les limites peuvent être vérifiées ou mises à jour à partir des limites de territoires de villages, dans tout le pays.</t>
  </si>
  <si>
    <t xml:space="preserve">Nombre cumulé de FC ou AP ayant fait l'objet d'une transmission de dossier technique complet  par l'AFOR au MINEF ou au MINEDD </t>
  </si>
  <si>
    <t>Ind 7</t>
  </si>
  <si>
    <t>Manuel didactique pour la sensibilisation dans les projets de sécurisation foncière rurale</t>
  </si>
  <si>
    <r>
      <t xml:space="preserve">Existence d’un manuel </t>
    </r>
    <r>
      <rPr>
        <b/>
        <sz val="14"/>
        <color rgb="FF000000"/>
        <rFont val="Arial Narrow"/>
        <family val="2"/>
      </rPr>
      <t xml:space="preserve">validé </t>
    </r>
    <r>
      <rPr>
        <sz val="14"/>
        <color rgb="FF000000"/>
        <rFont val="Arial Narrow"/>
        <family val="2"/>
      </rPr>
      <t>par l’AFOR</t>
    </r>
  </si>
  <si>
    <t>Ind 8</t>
  </si>
  <si>
    <t>Promouvoir l’accès des femmes à la sécurisation foncière et renforcer leurs capacités à participer aux projets de sécurisation foncière (2 réunions annuelles/village) dans les zones C2D.</t>
  </si>
  <si>
    <t>Nombre de réunions par année</t>
  </si>
  <si>
    <t>Indicateurs liés au renforcement institutionnel</t>
  </si>
  <si>
    <t>Ind 9</t>
  </si>
  <si>
    <r>
      <t xml:space="preserve">Signature des contrats avec les opérateurs fonciers </t>
    </r>
    <r>
      <rPr>
        <b/>
        <i/>
        <sz val="14"/>
        <color rgb="FFFF0000"/>
        <rFont val="Arial Narrow"/>
        <family val="2"/>
      </rPr>
      <t>9</t>
    </r>
    <r>
      <rPr>
        <i/>
        <sz val="14"/>
        <color theme="1"/>
        <rFont val="Arial Narrow"/>
        <family val="2"/>
      </rPr>
      <t xml:space="preserve"> mois après la signature de l'accord de financement,  au plus tard, pour toutes les zones d'intervention de l'appui budgétaire.</t>
    </r>
  </si>
  <si>
    <t>Non</t>
  </si>
  <si>
    <t>Ind 10</t>
  </si>
  <si>
    <t>* Il existe un document méthodologique definissant un dispositif de cartographie et d'analyse de litiges fonciers au niveau national. 
et
* Un rapport  d'impact du PNSFR sur la cohésion sociale est établi à partir de ce dispositif, chaque année.</t>
  </si>
  <si>
    <t>MATRICE DES INDICATEURS ABS FONCIER RURAL - AFD C2D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</si>
</sst>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b/>
      <sz val="12"/>
      <color theme="1"/>
      <name val="Arial Narrow"/>
      <family val="2"/>
    </font>
    <font>
      <i/>
      <sz val="14"/>
      <color theme="1"/>
      <name val="Arial Narrow"/>
      <family val="2"/>
    </font>
    <font>
      <i/>
      <sz val="16"/>
      <color theme="1"/>
      <name val="Arial Narrow"/>
      <family val="2"/>
    </font>
    <font>
      <sz val="14"/>
      <color theme="1"/>
      <name val="Arial Narrow"/>
      <family val="2"/>
    </font>
    <font>
      <i/>
      <sz val="14"/>
      <name val="Arial Narrow"/>
      <family val="2"/>
    </font>
    <font>
      <sz val="16"/>
      <color rgb="FF000000"/>
      <name val="Arial Narrow"/>
      <family val="2"/>
    </font>
    <font>
      <i/>
      <sz val="16"/>
      <name val="Arial Narrow"/>
      <family val="2"/>
    </font>
    <font>
      <b/>
      <i/>
      <sz val="16"/>
      <name val="Arial Narrow"/>
      <family val="2"/>
    </font>
    <font>
      <sz val="14"/>
      <name val="Arial Narrow"/>
      <family val="2"/>
    </font>
    <font>
      <i/>
      <sz val="14"/>
      <color rgb="FFFF0000"/>
      <name val="Arial Narrow"/>
      <family val="2"/>
    </font>
    <font>
      <b/>
      <sz val="14"/>
      <color rgb="FFFF0000"/>
      <name val="Arial Narrow"/>
      <family val="2"/>
    </font>
    <font>
      <i/>
      <sz val="14"/>
      <color rgb="FF000000"/>
      <name val="Arial Narrow"/>
      <family val="2"/>
    </font>
    <font>
      <sz val="14"/>
      <color rgb="FF000000"/>
      <name val="Arial Narrow"/>
      <family val="2"/>
    </font>
    <font>
      <b/>
      <sz val="14"/>
      <color rgb="FF000000"/>
      <name val="Arial Narrow"/>
      <family val="2"/>
    </font>
    <font>
      <b/>
      <i/>
      <sz val="1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41" fontId="3" fillId="0" borderId="0" xfId="2" applyFont="1"/>
    <xf numFmtId="0" fontId="5" fillId="0" borderId="0" xfId="0" applyFont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0" fontId="2" fillId="5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7" borderId="15" xfId="0" applyFont="1" applyFill="1" applyBorder="1" applyAlignment="1">
      <alignment horizontal="center" vertical="center" wrapText="1"/>
    </xf>
    <xf numFmtId="9" fontId="9" fillId="7" borderId="15" xfId="3" applyFont="1" applyFill="1" applyBorder="1" applyAlignment="1">
      <alignment horizontal="center" vertical="center" wrapText="1"/>
    </xf>
    <xf numFmtId="0" fontId="13" fillId="7" borderId="16" xfId="0" quotePrefix="1" applyFont="1" applyFill="1" applyBorder="1" applyAlignment="1">
      <alignment horizontal="center" vertical="center"/>
    </xf>
    <xf numFmtId="9" fontId="10" fillId="7" borderId="16" xfId="0" applyNumberFormat="1" applyFont="1" applyFill="1" applyBorder="1" applyAlignment="1">
      <alignment horizontal="center" vertical="center"/>
    </xf>
    <xf numFmtId="9" fontId="7" fillId="7" borderId="17" xfId="2" applyNumberFormat="1" applyFont="1" applyFill="1" applyBorder="1" applyAlignment="1">
      <alignment horizontal="right" vertical="center"/>
    </xf>
    <xf numFmtId="9" fontId="2" fillId="8" borderId="4" xfId="3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left" vertical="center" wrapText="1"/>
    </xf>
    <xf numFmtId="0" fontId="12" fillId="7" borderId="19" xfId="0" applyFont="1" applyFill="1" applyBorder="1" applyAlignment="1">
      <alignment horizontal="center" vertical="center" wrapText="1"/>
    </xf>
    <xf numFmtId="9" fontId="9" fillId="7" borderId="19" xfId="3" applyFont="1" applyFill="1" applyBorder="1" applyAlignment="1">
      <alignment horizontal="center" vertical="center" wrapText="1"/>
    </xf>
    <xf numFmtId="0" fontId="13" fillId="9" borderId="19" xfId="0" quotePrefix="1" applyFont="1" applyFill="1" applyBorder="1" applyAlignment="1">
      <alignment horizontal="center" vertical="center"/>
    </xf>
    <xf numFmtId="9" fontId="10" fillId="9" borderId="19" xfId="0" applyNumberFormat="1" applyFont="1" applyFill="1" applyBorder="1" applyAlignment="1">
      <alignment horizontal="center" vertical="center"/>
    </xf>
    <xf numFmtId="9" fontId="7" fillId="9" borderId="20" xfId="2" applyNumberFormat="1" applyFont="1" applyFill="1" applyBorder="1" applyAlignment="1">
      <alignment horizontal="right" vertical="center"/>
    </xf>
    <xf numFmtId="9" fontId="2" fillId="8" borderId="10" xfId="3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14" fillId="10" borderId="15" xfId="0" applyFont="1" applyFill="1" applyBorder="1" applyAlignment="1">
      <alignment horizontal="left" vertical="center" wrapText="1"/>
    </xf>
    <xf numFmtId="3" fontId="2" fillId="7" borderId="15" xfId="0" applyNumberFormat="1" applyFont="1" applyFill="1" applyBorder="1" applyAlignment="1">
      <alignment horizontal="center" vertical="center" wrapText="1"/>
    </xf>
    <xf numFmtId="3" fontId="10" fillId="7" borderId="16" xfId="0" applyNumberFormat="1" applyFont="1" applyFill="1" applyBorder="1" applyAlignment="1">
      <alignment horizontal="center" vertical="center"/>
    </xf>
    <xf numFmtId="41" fontId="7" fillId="7" borderId="17" xfId="2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left" vertical="center" wrapText="1"/>
    </xf>
    <xf numFmtId="0" fontId="12" fillId="7" borderId="22" xfId="0" applyFont="1" applyFill="1" applyBorder="1" applyAlignment="1">
      <alignment horizontal="center" vertical="center" wrapText="1"/>
    </xf>
    <xf numFmtId="3" fontId="2" fillId="7" borderId="22" xfId="0" applyNumberFormat="1" applyFont="1" applyFill="1" applyBorder="1" applyAlignment="1">
      <alignment horizontal="center" vertical="center" wrapText="1"/>
    </xf>
    <xf numFmtId="0" fontId="13" fillId="9" borderId="22" xfId="0" quotePrefix="1" applyFont="1" applyFill="1" applyBorder="1" applyAlignment="1">
      <alignment horizontal="center" vertical="center"/>
    </xf>
    <xf numFmtId="3" fontId="10" fillId="9" borderId="23" xfId="0" applyNumberFormat="1" applyFont="1" applyFill="1" applyBorder="1" applyAlignment="1">
      <alignment horizontal="center" vertical="center"/>
    </xf>
    <xf numFmtId="41" fontId="7" fillId="9" borderId="24" xfId="2" applyFont="1" applyFill="1" applyBorder="1" applyAlignment="1">
      <alignment horizontal="right" vertical="center"/>
    </xf>
    <xf numFmtId="9" fontId="2" fillId="8" borderId="25" xfId="3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14" fillId="10" borderId="26" xfId="0" applyFont="1" applyFill="1" applyBorder="1" applyAlignment="1">
      <alignment horizontal="left" vertical="center" wrapText="1"/>
    </xf>
    <xf numFmtId="0" fontId="12" fillId="7" borderId="26" xfId="0" applyFont="1" applyFill="1" applyBorder="1" applyAlignment="1">
      <alignment horizontal="center" vertical="center" wrapText="1"/>
    </xf>
    <xf numFmtId="3" fontId="2" fillId="7" borderId="26" xfId="0" applyNumberFormat="1" applyFont="1" applyFill="1" applyBorder="1" applyAlignment="1">
      <alignment horizontal="center" vertical="center" wrapText="1"/>
    </xf>
    <xf numFmtId="0" fontId="13" fillId="7" borderId="22" xfId="0" quotePrefix="1" applyFont="1" applyFill="1" applyBorder="1" applyAlignment="1">
      <alignment horizontal="center" vertical="center"/>
    </xf>
    <xf numFmtId="3" fontId="10" fillId="7" borderId="23" xfId="0" applyNumberFormat="1" applyFont="1" applyFill="1" applyBorder="1" applyAlignment="1">
      <alignment horizontal="center" vertical="center"/>
    </xf>
    <xf numFmtId="41" fontId="7" fillId="7" borderId="24" xfId="2" applyFont="1" applyFill="1" applyBorder="1" applyAlignment="1">
      <alignment horizontal="right" vertical="center"/>
    </xf>
    <xf numFmtId="9" fontId="2" fillId="8" borderId="27" xfId="3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3" fontId="2" fillId="7" borderId="23" xfId="0" applyNumberFormat="1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left" vertical="center" wrapText="1"/>
    </xf>
    <xf numFmtId="3" fontId="2" fillId="7" borderId="12" xfId="0" applyNumberFormat="1" applyFont="1" applyFill="1" applyBorder="1" applyAlignment="1">
      <alignment horizontal="center" vertical="center" wrapText="1"/>
    </xf>
    <xf numFmtId="3" fontId="10" fillId="9" borderId="12" xfId="0" applyNumberFormat="1" applyFont="1" applyFill="1" applyBorder="1" applyAlignment="1">
      <alignment horizontal="center" vertical="center"/>
    </xf>
    <xf numFmtId="41" fontId="7" fillId="9" borderId="20" xfId="2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left" vertical="center" wrapText="1"/>
    </xf>
    <xf numFmtId="3" fontId="12" fillId="7" borderId="16" xfId="0" applyNumberFormat="1" applyFont="1" applyFill="1" applyBorder="1" applyAlignment="1">
      <alignment horizontal="center" vertical="center" wrapText="1"/>
    </xf>
    <xf numFmtId="41" fontId="7" fillId="7" borderId="17" xfId="2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left" vertical="center" wrapText="1"/>
    </xf>
    <xf numFmtId="0" fontId="12" fillId="7" borderId="29" xfId="0" applyFont="1" applyFill="1" applyBorder="1" applyAlignment="1">
      <alignment horizontal="center" vertical="center" wrapText="1"/>
    </xf>
    <xf numFmtId="3" fontId="2" fillId="7" borderId="29" xfId="0" applyNumberFormat="1" applyFont="1" applyFill="1" applyBorder="1" applyAlignment="1">
      <alignment horizontal="center" vertical="center" wrapText="1"/>
    </xf>
    <xf numFmtId="3" fontId="12" fillId="9" borderId="29" xfId="0" applyNumberFormat="1" applyFont="1" applyFill="1" applyBorder="1" applyAlignment="1">
      <alignment horizontal="center" vertical="center" wrapText="1"/>
    </xf>
    <xf numFmtId="0" fontId="13" fillId="9" borderId="29" xfId="0" quotePrefix="1" applyFont="1" applyFill="1" applyBorder="1" applyAlignment="1">
      <alignment horizontal="center" vertical="center"/>
    </xf>
    <xf numFmtId="3" fontId="10" fillId="9" borderId="29" xfId="0" applyNumberFormat="1" applyFont="1" applyFill="1" applyBorder="1" applyAlignment="1">
      <alignment horizontal="center" vertical="center"/>
    </xf>
    <xf numFmtId="41" fontId="7" fillId="9" borderId="30" xfId="2" applyFont="1" applyFill="1" applyBorder="1" applyAlignment="1">
      <alignment horizontal="center" vertical="center"/>
    </xf>
    <xf numFmtId="9" fontId="2" fillId="8" borderId="31" xfId="3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/>
    </xf>
    <xf numFmtId="0" fontId="2" fillId="5" borderId="32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2" fillId="5" borderId="32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7" borderId="19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3" fontId="2" fillId="7" borderId="19" xfId="0" applyNumberFormat="1" applyFont="1" applyFill="1" applyBorder="1" applyAlignment="1">
      <alignment horizontal="center" vertical="center" wrapText="1"/>
    </xf>
    <xf numFmtId="3" fontId="12" fillId="9" borderId="19" xfId="0" applyNumberFormat="1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3" fontId="19" fillId="7" borderId="15" xfId="0" applyNumberFormat="1" applyFont="1" applyFill="1" applyBorder="1" applyAlignment="1">
      <alignment horizontal="center" vertical="center" wrapText="1"/>
    </xf>
    <xf numFmtId="3" fontId="19" fillId="7" borderId="19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 wrapText="1"/>
    </xf>
    <xf numFmtId="0" fontId="21" fillId="10" borderId="1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/>
    </xf>
    <xf numFmtId="0" fontId="20" fillId="10" borderId="19" xfId="0" applyFont="1" applyFill="1" applyBorder="1" applyAlignment="1">
      <alignment horizontal="center" vertical="center" wrapText="1"/>
    </xf>
    <xf numFmtId="0" fontId="21" fillId="10" borderId="1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41" fontId="7" fillId="9" borderId="36" xfId="2" applyFont="1" applyFill="1" applyBorder="1" applyAlignment="1">
      <alignment horizontal="right" vertical="center"/>
    </xf>
    <xf numFmtId="0" fontId="10" fillId="3" borderId="3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41" fontId="7" fillId="7" borderId="39" xfId="2" applyFont="1" applyFill="1" applyBorder="1" applyAlignment="1">
      <alignment horizontal="center" vertical="center"/>
    </xf>
    <xf numFmtId="9" fontId="19" fillId="8" borderId="4" xfId="3" applyFont="1" applyFill="1" applyBorder="1" applyAlignment="1">
      <alignment horizontal="center" vertical="center"/>
    </xf>
    <xf numFmtId="41" fontId="7" fillId="9" borderId="40" xfId="2" applyFont="1" applyFill="1" applyBorder="1" applyAlignment="1">
      <alignment horizontal="center" vertical="center"/>
    </xf>
    <xf numFmtId="9" fontId="19" fillId="8" borderId="10" xfId="3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wrapText="1"/>
    </xf>
    <xf numFmtId="0" fontId="5" fillId="7" borderId="0" xfId="0" applyFont="1" applyFill="1" applyAlignment="1">
      <alignment horizontal="center" vertical="center"/>
    </xf>
    <xf numFmtId="41" fontId="7" fillId="7" borderId="0" xfId="2" applyFont="1" applyFill="1" applyBorder="1" applyAlignment="1">
      <alignment horizontal="center" vertical="center"/>
    </xf>
    <xf numFmtId="9" fontId="2" fillId="8" borderId="0" xfId="3" applyFont="1" applyFill="1" applyBorder="1" applyAlignment="1">
      <alignment horizontal="center" vertical="center"/>
    </xf>
    <xf numFmtId="164" fontId="2" fillId="8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vertical="center"/>
    </xf>
  </cellXfs>
  <cellStyles count="4">
    <cellStyle name="Milliers" xfId="1" builtinId="3"/>
    <cellStyle name="Milliers [0]" xfId="2" builtinId="6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C87C-9716-41B3-9A63-B355CC740E58}">
  <dimension ref="B1:N39"/>
  <sheetViews>
    <sheetView tabSelected="1" zoomScaleNormal="100" workbookViewId="0">
      <pane xSplit="2" ySplit="5" topLeftCell="C10" activePane="bottomRight" state="frozen"/>
      <selection pane="topRight" activeCell="C1" sqref="C1"/>
      <selection pane="bottomLeft" activeCell="A5" sqref="A5"/>
      <selection pane="bottomRight" activeCell="D12" sqref="D12:D13"/>
    </sheetView>
  </sheetViews>
  <sheetFormatPr baseColWidth="10" defaultColWidth="11.5703125" defaultRowHeight="18.75" x14ac:dyDescent="0.3"/>
  <cols>
    <col min="1" max="1" width="4" style="4" bestFit="1" customWidth="1"/>
    <col min="2" max="2" width="8.7109375" style="143" customWidth="1"/>
    <col min="3" max="3" width="54.42578125" style="144" customWidth="1"/>
    <col min="4" max="4" width="31.140625" style="144" customWidth="1"/>
    <col min="5" max="6" width="15" style="4" customWidth="1"/>
    <col min="7" max="7" width="14.140625" style="4" customWidth="1"/>
    <col min="8" max="9" width="13.7109375" style="4" bestFit="1" customWidth="1"/>
    <col min="10" max="11" width="13.42578125" style="4" bestFit="1" customWidth="1"/>
    <col min="12" max="12" width="13.42578125" style="8" bestFit="1" customWidth="1"/>
    <col min="13" max="13" width="10.7109375" style="9" customWidth="1"/>
    <col min="14" max="14" width="20.5703125" style="9" bestFit="1" customWidth="1"/>
    <col min="15" max="16384" width="11.5703125" style="4"/>
  </cols>
  <sheetData>
    <row r="1" spans="2:14" thickBot="1" x14ac:dyDescent="0.35">
      <c r="B1" s="1"/>
      <c r="C1" s="2" t="s">
        <v>0</v>
      </c>
      <c r="D1" s="3">
        <v>45657</v>
      </c>
      <c r="F1" s="5" t="s">
        <v>1</v>
      </c>
      <c r="G1" s="6">
        <v>517</v>
      </c>
      <c r="H1" s="7"/>
      <c r="I1" s="7" t="s">
        <v>2</v>
      </c>
      <c r="J1" s="6">
        <v>264</v>
      </c>
      <c r="K1" s="7">
        <f>+G1-J1</f>
        <v>253</v>
      </c>
      <c r="M1" s="4"/>
    </row>
    <row r="2" spans="2:14" ht="24" thickBot="1" x14ac:dyDescent="0.4">
      <c r="B2" s="10" t="s">
        <v>55</v>
      </c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2:14" ht="21" thickBot="1" x14ac:dyDescent="0.35">
      <c r="B3" s="14" t="s">
        <v>3</v>
      </c>
      <c r="C3" s="15"/>
      <c r="D3" s="15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2:14" ht="41.25" customHeight="1" x14ac:dyDescent="0.3">
      <c r="B4" s="18" t="s">
        <v>4</v>
      </c>
      <c r="C4" s="18" t="s">
        <v>5</v>
      </c>
      <c r="D4" s="18" t="s">
        <v>6</v>
      </c>
      <c r="E4" s="19" t="s">
        <v>7</v>
      </c>
      <c r="F4" s="20" t="s">
        <v>8</v>
      </c>
      <c r="G4" s="21" t="s">
        <v>9</v>
      </c>
      <c r="H4" s="22"/>
      <c r="I4" s="22"/>
      <c r="J4" s="22"/>
      <c r="K4" s="22"/>
      <c r="L4" s="23"/>
      <c r="M4" s="24" t="s">
        <v>10</v>
      </c>
      <c r="N4" s="25"/>
    </row>
    <row r="5" spans="2:14" ht="21" thickBot="1" x14ac:dyDescent="0.35">
      <c r="B5" s="26"/>
      <c r="C5" s="26"/>
      <c r="D5" s="26"/>
      <c r="E5" s="27">
        <v>2022</v>
      </c>
      <c r="F5" s="28"/>
      <c r="G5" s="29">
        <v>2025</v>
      </c>
      <c r="H5" s="30">
        <v>2026</v>
      </c>
      <c r="I5" s="30">
        <v>2027</v>
      </c>
      <c r="J5" s="30">
        <v>2028</v>
      </c>
      <c r="K5" s="30">
        <v>2029</v>
      </c>
      <c r="L5" s="31" t="s">
        <v>11</v>
      </c>
      <c r="M5" s="32" t="s">
        <v>12</v>
      </c>
      <c r="N5" s="32" t="s">
        <v>13</v>
      </c>
    </row>
    <row r="6" spans="2:14" ht="39.950000000000003" customHeight="1" x14ac:dyDescent="0.3">
      <c r="B6" s="33" t="s">
        <v>14</v>
      </c>
      <c r="C6" s="34" t="s">
        <v>15</v>
      </c>
      <c r="D6" s="35" t="s">
        <v>16</v>
      </c>
      <c r="E6" s="36" t="s">
        <v>17</v>
      </c>
      <c r="F6" s="37" t="s">
        <v>18</v>
      </c>
      <c r="G6" s="37" t="s">
        <v>19</v>
      </c>
      <c r="H6" s="38">
        <v>0.25</v>
      </c>
      <c r="I6" s="38">
        <v>0.5</v>
      </c>
      <c r="J6" s="38">
        <v>0.75</v>
      </c>
      <c r="K6" s="38">
        <v>1</v>
      </c>
      <c r="L6" s="39">
        <f>+K6</f>
        <v>1</v>
      </c>
      <c r="M6" s="40">
        <v>0.1</v>
      </c>
      <c r="N6" s="41">
        <v>530000000</v>
      </c>
    </row>
    <row r="7" spans="2:14" ht="39.950000000000003" customHeight="1" thickBot="1" x14ac:dyDescent="0.35">
      <c r="B7" s="42"/>
      <c r="C7" s="43"/>
      <c r="D7" s="44"/>
      <c r="E7" s="45"/>
      <c r="F7" s="46" t="s">
        <v>20</v>
      </c>
      <c r="G7" s="46"/>
      <c r="H7" s="47"/>
      <c r="I7" s="47"/>
      <c r="J7" s="47"/>
      <c r="K7" s="47"/>
      <c r="L7" s="48"/>
      <c r="M7" s="49"/>
      <c r="N7" s="50"/>
    </row>
    <row r="8" spans="2:14" ht="39.950000000000003" customHeight="1" x14ac:dyDescent="0.3">
      <c r="B8" s="33" t="s">
        <v>21</v>
      </c>
      <c r="C8" s="51" t="s">
        <v>22</v>
      </c>
      <c r="D8" s="35" t="s">
        <v>23</v>
      </c>
      <c r="E8" s="52">
        <v>0</v>
      </c>
      <c r="F8" s="37" t="s">
        <v>18</v>
      </c>
      <c r="G8" s="37" t="s">
        <v>19</v>
      </c>
      <c r="H8" s="53">
        <v>100000</v>
      </c>
      <c r="I8" s="53">
        <v>200000</v>
      </c>
      <c r="J8" s="53">
        <f>+K8*70%</f>
        <v>350000</v>
      </c>
      <c r="K8" s="53">
        <v>500000</v>
      </c>
      <c r="L8" s="54">
        <f t="shared" ref="L8:L10" si="0">+K8</f>
        <v>500000</v>
      </c>
      <c r="M8" s="40">
        <v>0.2</v>
      </c>
      <c r="N8" s="41">
        <v>1060000000</v>
      </c>
    </row>
    <row r="9" spans="2:14" ht="39.950000000000003" customHeight="1" x14ac:dyDescent="0.3">
      <c r="B9" s="55"/>
      <c r="C9" s="56"/>
      <c r="D9" s="57"/>
      <c r="E9" s="58"/>
      <c r="F9" s="59" t="s">
        <v>20</v>
      </c>
      <c r="G9" s="59"/>
      <c r="H9" s="60"/>
      <c r="I9" s="60"/>
      <c r="J9" s="60"/>
      <c r="K9" s="60"/>
      <c r="L9" s="61"/>
      <c r="M9" s="62"/>
      <c r="N9" s="63"/>
    </row>
    <row r="10" spans="2:14" ht="39.950000000000003" customHeight="1" x14ac:dyDescent="0.3">
      <c r="B10" s="55"/>
      <c r="C10" s="64" t="s">
        <v>24</v>
      </c>
      <c r="D10" s="65" t="s">
        <v>25</v>
      </c>
      <c r="E10" s="66">
        <v>0</v>
      </c>
      <c r="F10" s="67" t="s">
        <v>18</v>
      </c>
      <c r="G10" s="67" t="s">
        <v>19</v>
      </c>
      <c r="H10" s="68">
        <f t="shared" ref="H10:I10" si="1">+H8/12.5</f>
        <v>8000</v>
      </c>
      <c r="I10" s="68">
        <f t="shared" si="1"/>
        <v>16000</v>
      </c>
      <c r="J10" s="68">
        <f>+J8/12.5</f>
        <v>28000</v>
      </c>
      <c r="K10" s="68">
        <v>40000</v>
      </c>
      <c r="L10" s="69">
        <f t="shared" si="0"/>
        <v>40000</v>
      </c>
      <c r="M10" s="70">
        <v>0.1</v>
      </c>
      <c r="N10" s="71">
        <v>530000000</v>
      </c>
    </row>
    <row r="11" spans="2:14" ht="39.950000000000003" customHeight="1" x14ac:dyDescent="0.3">
      <c r="B11" s="55"/>
      <c r="C11" s="56"/>
      <c r="D11" s="57"/>
      <c r="E11" s="58"/>
      <c r="F11" s="59" t="s">
        <v>20</v>
      </c>
      <c r="G11" s="59"/>
      <c r="H11" s="60"/>
      <c r="I11" s="60"/>
      <c r="J11" s="60"/>
      <c r="K11" s="60"/>
      <c r="L11" s="61"/>
      <c r="M11" s="62"/>
      <c r="N11" s="63"/>
    </row>
    <row r="12" spans="2:14" ht="39.950000000000003" customHeight="1" x14ac:dyDescent="0.3">
      <c r="B12" s="55"/>
      <c r="C12" s="64" t="s">
        <v>26</v>
      </c>
      <c r="D12" s="65" t="s">
        <v>25</v>
      </c>
      <c r="E12" s="72">
        <v>0</v>
      </c>
      <c r="F12" s="67" t="s">
        <v>18</v>
      </c>
      <c r="G12" s="67" t="s">
        <v>19</v>
      </c>
      <c r="H12" s="68">
        <f t="shared" ref="H12:L12" si="2">20%*H10</f>
        <v>1600</v>
      </c>
      <c r="I12" s="68">
        <f t="shared" si="2"/>
        <v>3200</v>
      </c>
      <c r="J12" s="68">
        <f t="shared" si="2"/>
        <v>5600</v>
      </c>
      <c r="K12" s="68">
        <f t="shared" si="2"/>
        <v>8000</v>
      </c>
      <c r="L12" s="69">
        <f t="shared" si="2"/>
        <v>8000</v>
      </c>
      <c r="M12" s="70">
        <v>0.05</v>
      </c>
      <c r="N12" s="71">
        <v>265000000</v>
      </c>
    </row>
    <row r="13" spans="2:14" ht="39.950000000000003" customHeight="1" thickBot="1" x14ac:dyDescent="0.35">
      <c r="B13" s="42"/>
      <c r="C13" s="73"/>
      <c r="D13" s="44"/>
      <c r="E13" s="74"/>
      <c r="F13" s="46" t="s">
        <v>20</v>
      </c>
      <c r="G13" s="46"/>
      <c r="H13" s="75"/>
      <c r="I13" s="75"/>
      <c r="J13" s="75"/>
      <c r="K13" s="75"/>
      <c r="L13" s="76"/>
      <c r="M13" s="49"/>
      <c r="N13" s="50"/>
    </row>
    <row r="14" spans="2:14" ht="39.950000000000003" customHeight="1" x14ac:dyDescent="0.3">
      <c r="B14" s="77" t="s">
        <v>27</v>
      </c>
      <c r="C14" s="78" t="s">
        <v>28</v>
      </c>
      <c r="D14" s="35" t="s">
        <v>29</v>
      </c>
      <c r="E14" s="52">
        <v>0</v>
      </c>
      <c r="F14" s="79" t="s">
        <v>18</v>
      </c>
      <c r="G14" s="37" t="s">
        <v>19</v>
      </c>
      <c r="H14" s="53" t="s">
        <v>30</v>
      </c>
      <c r="I14" s="53" t="s">
        <v>30</v>
      </c>
      <c r="J14" s="53" t="s">
        <v>30</v>
      </c>
      <c r="K14" s="53" t="s">
        <v>30</v>
      </c>
      <c r="L14" s="80" t="str">
        <f t="shared" ref="L14" si="3">+K14</f>
        <v>Oui</v>
      </c>
      <c r="M14" s="40">
        <v>0.05</v>
      </c>
      <c r="N14" s="41">
        <v>265000000</v>
      </c>
    </row>
    <row r="15" spans="2:14" ht="39.950000000000003" customHeight="1" thickBot="1" x14ac:dyDescent="0.35">
      <c r="B15" s="81"/>
      <c r="C15" s="82"/>
      <c r="D15" s="83"/>
      <c r="E15" s="84"/>
      <c r="F15" s="85" t="s">
        <v>20</v>
      </c>
      <c r="G15" s="86"/>
      <c r="H15" s="87"/>
      <c r="I15" s="87"/>
      <c r="J15" s="87"/>
      <c r="K15" s="87"/>
      <c r="L15" s="88"/>
      <c r="M15" s="89"/>
      <c r="N15" s="90"/>
    </row>
    <row r="16" spans="2:14" ht="39.950000000000003" customHeight="1" x14ac:dyDescent="0.3">
      <c r="B16" s="77" t="s">
        <v>31</v>
      </c>
      <c r="C16" s="91" t="s">
        <v>32</v>
      </c>
      <c r="D16" s="35" t="s">
        <v>29</v>
      </c>
      <c r="E16" s="52">
        <v>0</v>
      </c>
      <c r="F16" s="79" t="s">
        <v>18</v>
      </c>
      <c r="G16" s="37" t="s">
        <v>19</v>
      </c>
      <c r="H16" s="53" t="s">
        <v>30</v>
      </c>
      <c r="I16" s="53" t="s">
        <v>30</v>
      </c>
      <c r="J16" s="53" t="s">
        <v>30</v>
      </c>
      <c r="K16" s="53" t="s">
        <v>30</v>
      </c>
      <c r="L16" s="80" t="str">
        <f>+K16</f>
        <v>Oui</v>
      </c>
      <c r="M16" s="40">
        <v>0.05</v>
      </c>
      <c r="N16" s="41">
        <v>265000000</v>
      </c>
    </row>
    <row r="17" spans="2:14" ht="39.950000000000003" customHeight="1" thickBot="1" x14ac:dyDescent="0.35">
      <c r="B17" s="81"/>
      <c r="C17" s="92"/>
      <c r="D17" s="83"/>
      <c r="E17" s="84"/>
      <c r="F17" s="85" t="s">
        <v>20</v>
      </c>
      <c r="G17" s="86"/>
      <c r="H17" s="87"/>
      <c r="I17" s="87"/>
      <c r="J17" s="87"/>
      <c r="K17" s="87"/>
      <c r="L17" s="88"/>
      <c r="M17" s="89"/>
      <c r="N17" s="90"/>
    </row>
    <row r="18" spans="2:14" ht="21" thickBot="1" x14ac:dyDescent="0.35">
      <c r="B18" s="93" t="s">
        <v>33</v>
      </c>
      <c r="C18" s="94"/>
      <c r="D18" s="94"/>
      <c r="E18" s="94"/>
      <c r="F18" s="94"/>
      <c r="G18" s="95"/>
      <c r="H18" s="95"/>
      <c r="I18" s="95"/>
      <c r="J18" s="95"/>
      <c r="K18" s="95"/>
      <c r="L18" s="95"/>
      <c r="M18" s="96"/>
      <c r="N18" s="97"/>
    </row>
    <row r="19" spans="2:14" ht="41.25" customHeight="1" x14ac:dyDescent="0.3">
      <c r="B19" s="18" t="s">
        <v>4</v>
      </c>
      <c r="C19" s="18" t="s">
        <v>5</v>
      </c>
      <c r="D19" s="18" t="s">
        <v>6</v>
      </c>
      <c r="E19" s="19" t="s">
        <v>7</v>
      </c>
      <c r="F19" s="20" t="s">
        <v>8</v>
      </c>
      <c r="G19" s="21" t="s">
        <v>9</v>
      </c>
      <c r="H19" s="22"/>
      <c r="I19" s="22"/>
      <c r="J19" s="22"/>
      <c r="K19" s="22"/>
      <c r="L19" s="23"/>
      <c r="M19" s="24" t="s">
        <v>10</v>
      </c>
      <c r="N19" s="25"/>
    </row>
    <row r="20" spans="2:14" ht="21" thickBot="1" x14ac:dyDescent="0.35">
      <c r="B20" s="26"/>
      <c r="C20" s="26"/>
      <c r="D20" s="26"/>
      <c r="E20" s="27">
        <v>2022</v>
      </c>
      <c r="F20" s="28"/>
      <c r="G20" s="29">
        <v>2025</v>
      </c>
      <c r="H20" s="30">
        <v>2026</v>
      </c>
      <c r="I20" s="30">
        <v>2027</v>
      </c>
      <c r="J20" s="30">
        <v>2028</v>
      </c>
      <c r="K20" s="30">
        <v>2029</v>
      </c>
      <c r="L20" s="31" t="s">
        <v>11</v>
      </c>
      <c r="M20" s="98" t="s">
        <v>12</v>
      </c>
      <c r="N20" s="32" t="s">
        <v>13</v>
      </c>
    </row>
    <row r="21" spans="2:14" s="105" customFormat="1" ht="30" customHeight="1" x14ac:dyDescent="0.25">
      <c r="B21" s="33" t="s">
        <v>34</v>
      </c>
      <c r="C21" s="99" t="s">
        <v>35</v>
      </c>
      <c r="D21" s="100" t="s">
        <v>36</v>
      </c>
      <c r="E21" s="52">
        <v>0</v>
      </c>
      <c r="F21" s="79" t="s">
        <v>18</v>
      </c>
      <c r="G21" s="101">
        <v>5</v>
      </c>
      <c r="H21" s="101">
        <f>1+G21</f>
        <v>6</v>
      </c>
      <c r="I21" s="102">
        <f t="shared" ref="I21" si="4">1+H21</f>
        <v>7</v>
      </c>
      <c r="J21" s="103"/>
      <c r="K21" s="104"/>
      <c r="L21" s="54">
        <v>5</v>
      </c>
      <c r="M21" s="40">
        <v>0.1</v>
      </c>
      <c r="N21" s="41">
        <v>530000000</v>
      </c>
    </row>
    <row r="22" spans="2:14" s="105" customFormat="1" ht="30" customHeight="1" thickBot="1" x14ac:dyDescent="0.3">
      <c r="B22" s="42"/>
      <c r="C22" s="106"/>
      <c r="D22" s="107"/>
      <c r="E22" s="108"/>
      <c r="F22" s="109" t="s">
        <v>20</v>
      </c>
      <c r="G22" s="110"/>
      <c r="H22" s="110"/>
      <c r="I22" s="111"/>
      <c r="J22" s="112"/>
      <c r="K22" s="113"/>
      <c r="L22" s="76"/>
      <c r="M22" s="49"/>
      <c r="N22" s="50"/>
    </row>
    <row r="23" spans="2:14" s="105" customFormat="1" ht="50.1" customHeight="1" x14ac:dyDescent="0.25">
      <c r="B23" s="33" t="s">
        <v>37</v>
      </c>
      <c r="C23" s="99" t="s">
        <v>38</v>
      </c>
      <c r="D23" s="35" t="s">
        <v>39</v>
      </c>
      <c r="E23" s="114">
        <v>18</v>
      </c>
      <c r="F23" s="79" t="s">
        <v>18</v>
      </c>
      <c r="G23" s="37" t="s">
        <v>19</v>
      </c>
      <c r="H23" s="104" t="s">
        <v>30</v>
      </c>
      <c r="I23" s="104" t="s">
        <v>30</v>
      </c>
      <c r="J23" s="104" t="s">
        <v>30</v>
      </c>
      <c r="K23" s="104" t="s">
        <v>30</v>
      </c>
      <c r="L23" s="54" t="s">
        <v>19</v>
      </c>
      <c r="M23" s="40">
        <v>0.05</v>
      </c>
      <c r="N23" s="41">
        <v>265000000</v>
      </c>
    </row>
    <row r="24" spans="2:14" s="105" customFormat="1" ht="50.1" customHeight="1" thickBot="1" x14ac:dyDescent="0.3">
      <c r="B24" s="42"/>
      <c r="C24" s="106"/>
      <c r="D24" s="44"/>
      <c r="E24" s="115"/>
      <c r="F24" s="109" t="s">
        <v>20</v>
      </c>
      <c r="G24" s="46"/>
      <c r="H24" s="113"/>
      <c r="I24" s="113"/>
      <c r="J24" s="113"/>
      <c r="K24" s="113"/>
      <c r="L24" s="76"/>
      <c r="M24" s="49"/>
      <c r="N24" s="50"/>
    </row>
    <row r="25" spans="2:14" ht="50.1" customHeight="1" x14ac:dyDescent="0.3">
      <c r="B25" s="33" t="s">
        <v>40</v>
      </c>
      <c r="C25" s="99" t="s">
        <v>41</v>
      </c>
      <c r="D25" s="35" t="s">
        <v>42</v>
      </c>
      <c r="E25" s="116">
        <v>0</v>
      </c>
      <c r="F25" s="79" t="s">
        <v>18</v>
      </c>
      <c r="G25" s="53">
        <v>50</v>
      </c>
      <c r="H25" s="53">
        <v>100</v>
      </c>
      <c r="I25" s="53">
        <v>100</v>
      </c>
      <c r="J25" s="53">
        <v>100</v>
      </c>
      <c r="K25" s="53">
        <v>100</v>
      </c>
      <c r="L25" s="54">
        <v>100</v>
      </c>
      <c r="M25" s="40">
        <v>0.05</v>
      </c>
      <c r="N25" s="41">
        <v>265000000</v>
      </c>
    </row>
    <row r="26" spans="2:14" ht="50.1" customHeight="1" thickBot="1" x14ac:dyDescent="0.35">
      <c r="B26" s="42"/>
      <c r="C26" s="106"/>
      <c r="D26" s="44"/>
      <c r="E26" s="117"/>
      <c r="F26" s="109" t="s">
        <v>20</v>
      </c>
      <c r="G26" s="46"/>
      <c r="H26" s="113"/>
      <c r="I26" s="113"/>
      <c r="J26" s="113"/>
      <c r="K26" s="113"/>
      <c r="L26" s="76"/>
      <c r="M26" s="49"/>
      <c r="N26" s="50"/>
    </row>
    <row r="27" spans="2:14" ht="30" customHeight="1" x14ac:dyDescent="0.3">
      <c r="B27" s="33" t="s">
        <v>43</v>
      </c>
      <c r="C27" s="118" t="s">
        <v>44</v>
      </c>
      <c r="D27" s="119" t="s">
        <v>45</v>
      </c>
      <c r="E27" s="120">
        <v>0</v>
      </c>
      <c r="F27" s="79" t="s">
        <v>18</v>
      </c>
      <c r="G27" s="121">
        <v>1</v>
      </c>
      <c r="H27" s="101"/>
      <c r="I27" s="104"/>
      <c r="J27" s="104"/>
      <c r="K27" s="104"/>
      <c r="L27" s="54">
        <v>1</v>
      </c>
      <c r="M27" s="40">
        <v>0.05</v>
      </c>
      <c r="N27" s="41">
        <v>265000000</v>
      </c>
    </row>
    <row r="28" spans="2:14" ht="30" customHeight="1" thickBot="1" x14ac:dyDescent="0.35">
      <c r="B28" s="42"/>
      <c r="C28" s="122"/>
      <c r="D28" s="123"/>
      <c r="E28" s="124"/>
      <c r="F28" s="109" t="s">
        <v>20</v>
      </c>
      <c r="G28" s="125"/>
      <c r="H28" s="126"/>
      <c r="I28" s="127"/>
      <c r="J28" s="127"/>
      <c r="K28" s="127"/>
      <c r="L28" s="128"/>
      <c r="M28" s="49"/>
      <c r="N28" s="50"/>
    </row>
    <row r="29" spans="2:14" ht="39.950000000000003" customHeight="1" x14ac:dyDescent="0.3">
      <c r="B29" s="77" t="s">
        <v>46</v>
      </c>
      <c r="C29" s="118" t="s">
        <v>47</v>
      </c>
      <c r="D29" s="119" t="s">
        <v>48</v>
      </c>
      <c r="E29" s="120">
        <v>0</v>
      </c>
      <c r="F29" s="79" t="s">
        <v>18</v>
      </c>
      <c r="G29" s="37">
        <f>+ROUNDDOWN(517*2/3,0)</f>
        <v>344</v>
      </c>
      <c r="H29" s="104">
        <f>+ROUND(517,0)</f>
        <v>517</v>
      </c>
      <c r="I29" s="104">
        <f>2*ROUNDDOWN(517*2/3,0)</f>
        <v>688</v>
      </c>
      <c r="J29" s="104">
        <f>2*ROUNDDOWN(517*2/3,0)</f>
        <v>688</v>
      </c>
      <c r="K29" s="104">
        <f>2*ROUNDDOWN(517*2/3,0)</f>
        <v>688</v>
      </c>
      <c r="L29" s="54">
        <f>+K29</f>
        <v>688</v>
      </c>
      <c r="M29" s="40">
        <v>0.1</v>
      </c>
      <c r="N29" s="41">
        <v>530000000</v>
      </c>
    </row>
    <row r="30" spans="2:14" ht="39.950000000000003" customHeight="1" thickBot="1" x14ac:dyDescent="0.35">
      <c r="B30" s="129"/>
      <c r="C30" s="122"/>
      <c r="D30" s="123"/>
      <c r="E30" s="124"/>
      <c r="F30" s="109" t="s">
        <v>20</v>
      </c>
      <c r="G30" s="46"/>
      <c r="H30" s="113"/>
      <c r="I30" s="113"/>
      <c r="J30" s="113"/>
      <c r="K30" s="113"/>
      <c r="L30" s="76"/>
      <c r="M30" s="49"/>
      <c r="N30" s="50"/>
    </row>
    <row r="31" spans="2:14" ht="21" thickBot="1" x14ac:dyDescent="0.35">
      <c r="B31" s="14" t="s">
        <v>49</v>
      </c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30"/>
      <c r="N31" s="131"/>
    </row>
    <row r="32" spans="2:14" ht="41.25" customHeight="1" x14ac:dyDescent="0.3">
      <c r="B32" s="18" t="s">
        <v>4</v>
      </c>
      <c r="C32" s="18" t="s">
        <v>5</v>
      </c>
      <c r="D32" s="18" t="s">
        <v>6</v>
      </c>
      <c r="E32" s="19" t="s">
        <v>7</v>
      </c>
      <c r="F32" s="20" t="s">
        <v>8</v>
      </c>
      <c r="G32" s="21" t="s">
        <v>9</v>
      </c>
      <c r="H32" s="22"/>
      <c r="I32" s="22"/>
      <c r="J32" s="22"/>
      <c r="K32" s="22"/>
      <c r="L32" s="23"/>
      <c r="M32" s="24" t="s">
        <v>10</v>
      </c>
      <c r="N32" s="25"/>
    </row>
    <row r="33" spans="2:14" ht="21" thickBot="1" x14ac:dyDescent="0.35">
      <c r="B33" s="26"/>
      <c r="C33" s="26"/>
      <c r="D33" s="26"/>
      <c r="E33" s="27">
        <v>2022</v>
      </c>
      <c r="F33" s="28"/>
      <c r="G33" s="29">
        <v>2025</v>
      </c>
      <c r="H33" s="30">
        <v>2026</v>
      </c>
      <c r="I33" s="30">
        <v>2027</v>
      </c>
      <c r="J33" s="30">
        <v>2028</v>
      </c>
      <c r="K33" s="30">
        <v>2029</v>
      </c>
      <c r="L33" s="31" t="s">
        <v>11</v>
      </c>
      <c r="M33" s="98" t="s">
        <v>12</v>
      </c>
      <c r="N33" s="32" t="s">
        <v>13</v>
      </c>
    </row>
    <row r="34" spans="2:14" s="7" customFormat="1" ht="39.950000000000003" customHeight="1" x14ac:dyDescent="0.25">
      <c r="B34" s="33" t="s">
        <v>50</v>
      </c>
      <c r="C34" s="99" t="s">
        <v>51</v>
      </c>
      <c r="D34" s="35" t="s">
        <v>29</v>
      </c>
      <c r="E34" s="116" t="s">
        <v>52</v>
      </c>
      <c r="F34" s="79" t="s">
        <v>18</v>
      </c>
      <c r="G34" s="104" t="s">
        <v>30</v>
      </c>
      <c r="H34" s="104"/>
      <c r="I34" s="104"/>
      <c r="J34" s="104"/>
      <c r="K34" s="104"/>
      <c r="L34" s="132">
        <f>+I34</f>
        <v>0</v>
      </c>
      <c r="M34" s="133">
        <v>0.05</v>
      </c>
      <c r="N34" s="41">
        <v>265000000</v>
      </c>
    </row>
    <row r="35" spans="2:14" s="7" customFormat="1" ht="39.950000000000003" customHeight="1" thickBot="1" x14ac:dyDescent="0.3">
      <c r="B35" s="42"/>
      <c r="C35" s="106"/>
      <c r="D35" s="44"/>
      <c r="E35" s="117"/>
      <c r="F35" s="109" t="s">
        <v>20</v>
      </c>
      <c r="G35" s="113"/>
      <c r="H35" s="113"/>
      <c r="I35" s="113"/>
      <c r="J35" s="113"/>
      <c r="K35" s="113"/>
      <c r="L35" s="134"/>
      <c r="M35" s="135"/>
      <c r="N35" s="50"/>
    </row>
    <row r="36" spans="2:14" s="105" customFormat="1" ht="69.95" customHeight="1" x14ac:dyDescent="0.25">
      <c r="B36" s="33" t="s">
        <v>53</v>
      </c>
      <c r="C36" s="99" t="s">
        <v>54</v>
      </c>
      <c r="D36" s="35" t="s">
        <v>29</v>
      </c>
      <c r="E36" s="116">
        <v>0</v>
      </c>
      <c r="F36" s="79" t="s">
        <v>18</v>
      </c>
      <c r="G36" s="104" t="s">
        <v>30</v>
      </c>
      <c r="H36" s="104" t="s">
        <v>30</v>
      </c>
      <c r="I36" s="104" t="s">
        <v>30</v>
      </c>
      <c r="J36" s="104" t="s">
        <v>30</v>
      </c>
      <c r="K36" s="104" t="s">
        <v>30</v>
      </c>
      <c r="L36" s="132">
        <v>5</v>
      </c>
      <c r="M36" s="133">
        <v>0.05</v>
      </c>
      <c r="N36" s="41">
        <v>265000000</v>
      </c>
    </row>
    <row r="37" spans="2:14" s="105" customFormat="1" ht="69.95" customHeight="1" thickBot="1" x14ac:dyDescent="0.3">
      <c r="B37" s="42"/>
      <c r="C37" s="106"/>
      <c r="D37" s="44"/>
      <c r="E37" s="117"/>
      <c r="F37" s="109" t="s">
        <v>20</v>
      </c>
      <c r="G37" s="113"/>
      <c r="H37" s="113"/>
      <c r="I37" s="113"/>
      <c r="J37" s="113"/>
      <c r="K37" s="113"/>
      <c r="L37" s="134"/>
      <c r="M37" s="135"/>
      <c r="N37" s="50"/>
    </row>
    <row r="38" spans="2:14" s="7" customFormat="1" ht="20.25" x14ac:dyDescent="0.25">
      <c r="B38" s="136"/>
      <c r="C38" s="137"/>
      <c r="D38" s="138"/>
      <c r="E38" s="139"/>
      <c r="F38" s="139"/>
      <c r="G38" s="136"/>
      <c r="H38" s="136"/>
      <c r="I38" s="136"/>
      <c r="J38" s="136"/>
      <c r="K38" s="136"/>
      <c r="L38" s="140"/>
      <c r="M38" s="141">
        <f t="shared" ref="M38:N38" si="5">SUM(M6:M36)</f>
        <v>1.0000000000000002</v>
      </c>
      <c r="N38" s="142">
        <f t="shared" si="5"/>
        <v>5300000000</v>
      </c>
    </row>
    <row r="39" spans="2:14" x14ac:dyDescent="0.3">
      <c r="N39" s="145"/>
    </row>
  </sheetData>
  <mergeCells count="95">
    <mergeCell ref="B36:B37"/>
    <mergeCell ref="C36:C37"/>
    <mergeCell ref="D36:D37"/>
    <mergeCell ref="E36:E37"/>
    <mergeCell ref="M36:M37"/>
    <mergeCell ref="N36:N37"/>
    <mergeCell ref="B34:B35"/>
    <mergeCell ref="C34:C35"/>
    <mergeCell ref="D34:D35"/>
    <mergeCell ref="E34:E35"/>
    <mergeCell ref="M34:M35"/>
    <mergeCell ref="N34:N35"/>
    <mergeCell ref="B32:B33"/>
    <mergeCell ref="C32:C33"/>
    <mergeCell ref="D32:D33"/>
    <mergeCell ref="F32:F33"/>
    <mergeCell ref="G32:L32"/>
    <mergeCell ref="M32:N32"/>
    <mergeCell ref="N27:N28"/>
    <mergeCell ref="B29:B30"/>
    <mergeCell ref="C29:C30"/>
    <mergeCell ref="D29:D30"/>
    <mergeCell ref="E29:E30"/>
    <mergeCell ref="M29:M30"/>
    <mergeCell ref="N29:N30"/>
    <mergeCell ref="B27:B28"/>
    <mergeCell ref="C27:C28"/>
    <mergeCell ref="D27:D28"/>
    <mergeCell ref="E27:E28"/>
    <mergeCell ref="G27:H27"/>
    <mergeCell ref="M27:M28"/>
    <mergeCell ref="B25:B26"/>
    <mergeCell ref="C25:C26"/>
    <mergeCell ref="D25:D26"/>
    <mergeCell ref="E25:E26"/>
    <mergeCell ref="M25:M26"/>
    <mergeCell ref="N25:N26"/>
    <mergeCell ref="N21:N22"/>
    <mergeCell ref="B23:B24"/>
    <mergeCell ref="C23:C24"/>
    <mergeCell ref="D23:D24"/>
    <mergeCell ref="E23:E24"/>
    <mergeCell ref="M23:M24"/>
    <mergeCell ref="N23:N24"/>
    <mergeCell ref="B21:B22"/>
    <mergeCell ref="C21:C22"/>
    <mergeCell ref="D21:D22"/>
    <mergeCell ref="E21:E22"/>
    <mergeCell ref="G21:I21"/>
    <mergeCell ref="M21:M22"/>
    <mergeCell ref="B19:B20"/>
    <mergeCell ref="C19:C20"/>
    <mergeCell ref="D19:D20"/>
    <mergeCell ref="F19:F20"/>
    <mergeCell ref="G19:L19"/>
    <mergeCell ref="M19:N19"/>
    <mergeCell ref="N14:N15"/>
    <mergeCell ref="B16:B17"/>
    <mergeCell ref="C16:C17"/>
    <mergeCell ref="D16:D17"/>
    <mergeCell ref="E16:E17"/>
    <mergeCell ref="M16:M17"/>
    <mergeCell ref="N16:N17"/>
    <mergeCell ref="N10:N11"/>
    <mergeCell ref="C12:C13"/>
    <mergeCell ref="D12:D13"/>
    <mergeCell ref="M12:M13"/>
    <mergeCell ref="N12:N13"/>
    <mergeCell ref="B14:B15"/>
    <mergeCell ref="C14:C15"/>
    <mergeCell ref="D14:D15"/>
    <mergeCell ref="E14:E15"/>
    <mergeCell ref="M14:M15"/>
    <mergeCell ref="B8:B13"/>
    <mergeCell ref="C8:C9"/>
    <mergeCell ref="D8:D9"/>
    <mergeCell ref="E8:E9"/>
    <mergeCell ref="M8:M9"/>
    <mergeCell ref="N8:N9"/>
    <mergeCell ref="C10:C11"/>
    <mergeCell ref="D10:D11"/>
    <mergeCell ref="E10:E11"/>
    <mergeCell ref="M10:M11"/>
    <mergeCell ref="B6:B7"/>
    <mergeCell ref="C6:C7"/>
    <mergeCell ref="D6:D7"/>
    <mergeCell ref="E6:E7"/>
    <mergeCell ref="M6:M7"/>
    <mergeCell ref="N6:N7"/>
    <mergeCell ref="B4:B5"/>
    <mergeCell ref="C4:C5"/>
    <mergeCell ref="D4:D5"/>
    <mergeCell ref="F4:F5"/>
    <mergeCell ref="G4:L4"/>
    <mergeCell ref="M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PASFOR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Varlet</dc:creator>
  <cp:lastModifiedBy>Frédéric Varlet</cp:lastModifiedBy>
  <dcterms:created xsi:type="dcterms:W3CDTF">2025-04-23T09:10:31Z</dcterms:created>
  <dcterms:modified xsi:type="dcterms:W3CDTF">2025-04-23T09:11:44Z</dcterms:modified>
</cp:coreProperties>
</file>